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rmelo\Desktop\ing strutturale e geotecnica\progetto in zona simsica A\progetto in zona sismica\file excel\Rigidezza\Rigidezza 5 impalcato\Rigidezza y\"/>
    </mc:Choice>
  </mc:AlternateContent>
  <bookViews>
    <workbookView xWindow="0" yWindow="75" windowWidth="19035" windowHeight="9210"/>
  </bookViews>
  <sheets>
    <sheet name="Rigidezza" sheetId="5" r:id="rId1"/>
  </sheets>
  <calcPr calcId="171027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<sst xmlns="http://schemas.openxmlformats.org/spreadsheetml/2006/main" count="64" uniqueCount="43">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</sst>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21" sqref="H21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15.573120117187496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60</v>
      </c>
      <c r="I3" s="2" t="s">
        <v>3</v>
      </c>
      <c r="K3" s="13" t="s">
        <v>39</v>
      </c>
      <c r="L3" s="5">
        <f>1/(1+0.5*(I28+Q28+2/3*I28*Q28)/(1+(I28+Q28)/6))</f>
        <v>0.54966972226243771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8.560072609574032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0.52464608431799309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40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28</v>
      </c>
      <c r="I14" s="1" t="s">
        <v>3</v>
      </c>
      <c r="J14" s="1" t="str">
        <f>IF($B$18=2,G14,"")</f>
        <v>h</v>
      </c>
      <c r="K14" s="26">
        <v>50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4.6500000000000004</v>
      </c>
      <c r="I15" s="1" t="s">
        <v>4</v>
      </c>
      <c r="J15" s="1" t="str">
        <f>IF($B$18=2,G15,"")</f>
        <v>Lt</v>
      </c>
      <c r="K15" s="27">
        <v>4.6500000000000004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40</v>
      </c>
      <c r="I19" s="13" t="str">
        <f>IF($B$13=2,"cm","")</f>
        <v>cm</v>
      </c>
      <c r="J19" s="13" t="str">
        <f>IF($B$18=2,G19,"")</f>
        <v>b</v>
      </c>
      <c r="K19" s="26">
        <v>30</v>
      </c>
      <c r="L19" s="13" t="str">
        <f>IF($B$18=2,I19,"")</f>
        <v>cm</v>
      </c>
      <c r="P19" s="18" t="s">
        <v>25</v>
      </c>
    </row>
    <row r="20" spans="2:18" x14ac:dyDescent="0.2">
      <c r="G20" s="13" t="str">
        <f>IF($B$13=2,"h","")</f>
        <v>h</v>
      </c>
      <c r="H20" s="26">
        <v>28</v>
      </c>
      <c r="I20" s="13" t="str">
        <f>IF($B$13=2,"cm","")</f>
        <v>cm</v>
      </c>
      <c r="J20" s="13" t="str">
        <f>IF($B$18=2,G20,"")</f>
        <v>h</v>
      </c>
      <c r="K20" s="26">
        <v>60</v>
      </c>
      <c r="L20" s="13" t="str">
        <f>IF($B$18=2,I20,"")</f>
        <v>cm</v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135000</v>
      </c>
      <c r="D26" s="16" t="s">
        <v>8</v>
      </c>
      <c r="F26" s="8" t="s">
        <v>41</v>
      </c>
      <c r="G26" s="8">
        <f>H13</f>
        <v>40</v>
      </c>
      <c r="H26" s="8" t="s">
        <v>9</v>
      </c>
      <c r="I26" s="8">
        <f>G26*G27^3/12</f>
        <v>73173.333333333328</v>
      </c>
      <c r="J26" s="16" t="s">
        <v>8</v>
      </c>
      <c r="L26" s="8">
        <f>IF($B$13=1,H13,H19)</f>
        <v>40</v>
      </c>
      <c r="N26" s="8" t="s">
        <v>41</v>
      </c>
      <c r="O26" s="8">
        <f>IF(B8=1,L26*2,L26)</f>
        <v>40</v>
      </c>
      <c r="P26" s="8" t="s">
        <v>10</v>
      </c>
      <c r="Q26" s="8">
        <f>O26*O27^3/12</f>
        <v>73173.333333333328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13289062.5</v>
      </c>
      <c r="D27" s="16" t="s">
        <v>16</v>
      </c>
      <c r="G27" s="8">
        <f>H14</f>
        <v>28</v>
      </c>
      <c r="H27" s="8" t="s">
        <v>14</v>
      </c>
      <c r="I27" s="17">
        <f>$C$21*I26/G28/100</f>
        <v>4956903.2258064514</v>
      </c>
      <c r="J27" s="16" t="s">
        <v>16</v>
      </c>
      <c r="L27" s="8">
        <f>IF($B$13=1,H14,H20)</f>
        <v>28</v>
      </c>
      <c r="O27" s="8">
        <f>L27</f>
        <v>28</v>
      </c>
      <c r="P27" s="8" t="s">
        <v>15</v>
      </c>
      <c r="Q27" s="17">
        <f>$C$21*Q26/O28/100</f>
        <v>4956903.2258064514</v>
      </c>
      <c r="R27" s="16" t="s">
        <v>16</v>
      </c>
    </row>
    <row r="28" spans="2:18" s="8" customFormat="1" x14ac:dyDescent="0.2">
      <c r="G28" s="9">
        <f>H15</f>
        <v>4.6500000000000004</v>
      </c>
      <c r="H28" s="8" t="s">
        <v>17</v>
      </c>
      <c r="I28" s="9">
        <f>IF(B3&lt;3,C27/(I27+I31)*2,0)</f>
        <v>1.0172955091528237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0.6398578161694356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312500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2">
      <c r="E31" s="8">
        <f>IF($B$18=1,0,IF($B$18=2,K14,H14))</f>
        <v>50</v>
      </c>
      <c r="G31" s="8">
        <f>E31</f>
        <v>50</v>
      </c>
      <c r="H31" s="8" t="s">
        <v>14</v>
      </c>
      <c r="I31" s="17">
        <f>$C$21*I30/G32/100</f>
        <v>21169354.838709675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36580645.161290318</v>
      </c>
      <c r="R31" s="16" t="s">
        <v>16</v>
      </c>
    </row>
    <row r="32" spans="2:18" s="8" customFormat="1" x14ac:dyDescent="0.2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Carmelo Lazzaro Danzuso</cp:lastModifiedBy>
  <dcterms:created xsi:type="dcterms:W3CDTF">2013-01-02T09:55:43Z</dcterms:created>
  <dcterms:modified xsi:type="dcterms:W3CDTF">2017-01-22T17:27:14Z</dcterms:modified>
</cp:coreProperties>
</file>